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053dbabcd811ee/"/>
    </mc:Choice>
  </mc:AlternateContent>
  <xr:revisionPtr revIDLastSave="0" documentId="8_{D525897B-BD71-4C3B-8357-B4EC79627A80}" xr6:coauthVersionLast="43" xr6:coauthVersionMax="43" xr10:uidLastSave="{00000000-0000-0000-0000-000000000000}"/>
  <bookViews>
    <workbookView xWindow="-27975" yWindow="-120" windowWidth="28095" windowHeight="16440" xr2:uid="{00000000-000D-0000-FFFF-FFFF00000000}"/>
  </bookViews>
  <sheets>
    <sheet name="8-Team Dbl Elimination Brack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1" l="1"/>
  <c r="A27" i="1"/>
  <c r="A31" i="1"/>
  <c r="A34" i="1"/>
  <c r="J32" i="1" l="1"/>
  <c r="J18" i="1"/>
  <c r="I25" i="1"/>
  <c r="C22" i="1"/>
  <c r="C26" i="1"/>
  <c r="E24" i="1" s="1"/>
  <c r="G28" i="1" s="1"/>
  <c r="C32" i="1"/>
  <c r="E31" i="1" s="1"/>
  <c r="C17" i="1"/>
  <c r="E15" i="1" s="1"/>
  <c r="H10" i="1" s="1"/>
  <c r="C13" i="1"/>
  <c r="C7" i="1"/>
  <c r="E5" i="1" s="1"/>
  <c r="G22" i="1" s="1"/>
  <c r="C2" i="1"/>
  <c r="C29" i="1" s="1"/>
</calcChain>
</file>

<file path=xl/sharedStrings.xml><?xml version="1.0" encoding="utf-8"?>
<sst xmlns="http://schemas.openxmlformats.org/spreadsheetml/2006/main" count="40" uniqueCount="40">
  <si>
    <t>(15</t>
  </si>
  <si>
    <t>Loser of 14</t>
  </si>
  <si>
    <t>if 1st loss</t>
  </si>
  <si>
    <t>WINNER</t>
  </si>
  <si>
    <t>Champion</t>
  </si>
  <si>
    <t>or</t>
  </si>
  <si>
    <t>Central California Babe Ruth</t>
  </si>
  <si>
    <t>13 Year Old State Tournament</t>
  </si>
  <si>
    <t>NW Bakersfield</t>
  </si>
  <si>
    <t>7/5/19 10:00 am (1</t>
  </si>
  <si>
    <t>7/5/19 1:00 pm (2</t>
  </si>
  <si>
    <t>7/5/19 4:00 pm (3</t>
  </si>
  <si>
    <t>7/5/19 7:00 pm (4</t>
  </si>
  <si>
    <t>7/6/19 10:00 am (7</t>
  </si>
  <si>
    <t>7/6/19 1:00 pm (8</t>
  </si>
  <si>
    <t xml:space="preserve">    7/6/19 4:00 pm  (5</t>
  </si>
  <si>
    <t xml:space="preserve"> 7/6/19 7:00 pm (6</t>
  </si>
  <si>
    <t xml:space="preserve">        7/7/19 10:00 am  (9</t>
  </si>
  <si>
    <t>7/7/19 1:00 pm (10</t>
  </si>
  <si>
    <t>7/7/19 7:00 pm (11</t>
  </si>
  <si>
    <t>7/7/19 4:00 pm (12</t>
  </si>
  <si>
    <t>IF NEEDED</t>
  </si>
  <si>
    <t>30 MINUTES</t>
  </si>
  <si>
    <t xml:space="preserve">FOLLOWING </t>
  </si>
  <si>
    <t>GAME 14</t>
  </si>
  <si>
    <t>Host NW Bakersfield</t>
  </si>
  <si>
    <t>Dist 2 Madera</t>
  </si>
  <si>
    <t>at  NW Bakersfield Baseball Complex</t>
  </si>
  <si>
    <t>4009 Chester Ave</t>
  </si>
  <si>
    <t>Bakersfield, CA</t>
  </si>
  <si>
    <t>Dist 4 Hanford</t>
  </si>
  <si>
    <t>Dist 3 Reedley</t>
  </si>
  <si>
    <t>Dist 6 #1 Orcutt</t>
  </si>
  <si>
    <t>Dist 6 #2 Santa Maria</t>
  </si>
  <si>
    <t>Dist 1 #1 Lodi</t>
  </si>
  <si>
    <t>Dist 1 #2 San Benito</t>
  </si>
  <si>
    <t>rev 7-7</t>
  </si>
  <si>
    <t>7/8/19 7:00 pm (13</t>
  </si>
  <si>
    <t>7/9/19 5:30 pm (14</t>
  </si>
  <si>
    <t>Hanford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</si>
</sst>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b/>
      <sz val="11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2" xfId="0" applyFont="1" applyBorder="1"/>
    <xf numFmtId="0" fontId="6" fillId="0" borderId="0" xfId="0" applyFont="1" applyAlignment="1">
      <alignment horizontal="centerContinuous"/>
    </xf>
    <xf numFmtId="0" fontId="3" fillId="0" borderId="3" xfId="0" applyFont="1" applyBorder="1"/>
    <xf numFmtId="0" fontId="1" fillId="0" borderId="0" xfId="0" applyFont="1"/>
    <xf numFmtId="0" fontId="3" fillId="0" borderId="4" xfId="0" applyFont="1" applyBorder="1"/>
    <xf numFmtId="18" fontId="3" fillId="0" borderId="4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3" fillId="0" borderId="4" xfId="0" applyFont="1" applyBorder="1" applyAlignment="1">
      <alignment horizontal="right"/>
    </xf>
    <xf numFmtId="18" fontId="3" fillId="0" borderId="0" xfId="0" applyNumberFormat="1" applyFont="1" applyBorder="1"/>
    <xf numFmtId="0" fontId="8" fillId="0" borderId="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3" fillId="0" borderId="4" xfId="0" applyNumberFormat="1" applyFont="1" applyBorder="1"/>
    <xf numFmtId="18" fontId="3" fillId="0" borderId="4" xfId="0" applyNumberFormat="1" applyFont="1" applyBorder="1"/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1</xdr:row>
      <xdr:rowOff>66675</xdr:rowOff>
    </xdr:from>
    <xdr:to>
      <xdr:col>12</xdr:col>
      <xdr:colOff>264279</xdr:colOff>
      <xdr:row>7</xdr:row>
      <xdr:rowOff>95250</xdr:rowOff>
    </xdr:to>
    <xdr:pic>
      <xdr:nvPicPr>
        <xdr:cNvPr id="2" name="Picture 2" descr="Image result for babe ruth baseball logo">
          <a:extLst>
            <a:ext uri="{FF2B5EF4-FFF2-40B4-BE49-F238E27FC236}">
              <a16:creationId xmlns:a16="http://schemas.microsoft.com/office/drawing/2014/main" id="{C4F115DC-193E-4BF4-9E56-FDD863B7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276225"/>
          <a:ext cx="1378704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Layout" zoomScaleNormal="75" workbookViewId="0">
      <selection activeCell="O19" sqref="O19"/>
    </sheetView>
  </sheetViews>
  <sheetFormatPr defaultRowHeight="16.5" x14ac:dyDescent="0.3"/>
  <cols>
    <col min="1" max="1" width="4.140625" style="2" customWidth="1"/>
    <col min="2" max="2" width="20.140625" style="2" customWidth="1"/>
    <col min="3" max="3" width="4.140625" style="2" customWidth="1"/>
    <col min="4" max="4" width="20.85546875" style="2" customWidth="1"/>
    <col min="5" max="5" width="8.7109375" style="2" customWidth="1"/>
    <col min="6" max="6" width="15" style="2" customWidth="1"/>
    <col min="7" max="7" width="8.7109375" style="2" customWidth="1"/>
    <col min="8" max="8" width="11.7109375" style="2" customWidth="1"/>
    <col min="9" max="9" width="17.140625" style="2" customWidth="1"/>
    <col min="10" max="10" width="6.85546875" style="2" customWidth="1"/>
    <col min="11" max="11" width="15.140625" style="2" customWidth="1"/>
    <col min="12" max="12" width="9.140625" style="2"/>
    <col min="13" max="13" width="12" style="2" customWidth="1"/>
    <col min="14" max="16384" width="9.140625" style="2"/>
  </cols>
  <sheetData>
    <row r="1" spans="1:10" x14ac:dyDescent="0.3">
      <c r="A1" s="40" t="s">
        <v>31</v>
      </c>
      <c r="B1" s="40"/>
      <c r="C1" s="1">
        <v>4</v>
      </c>
      <c r="I1" s="27">
        <v>2019</v>
      </c>
    </row>
    <row r="2" spans="1:10" ht="15" customHeight="1" x14ac:dyDescent="0.3">
      <c r="A2" s="3"/>
      <c r="B2" s="37" t="s">
        <v>9</v>
      </c>
      <c r="C2" s="35" t="str">
        <f>IF(AND(C1=0,C4=0),"W-1",IF(C1&gt;C4,A1,A4))</f>
        <v>Dist 3 Reedley</v>
      </c>
      <c r="D2" s="39"/>
      <c r="E2" s="1">
        <v>2</v>
      </c>
      <c r="I2" s="27" t="s">
        <v>6</v>
      </c>
    </row>
    <row r="3" spans="1:10" ht="15" customHeight="1" x14ac:dyDescent="0.3">
      <c r="A3" s="5"/>
      <c r="B3" s="38"/>
      <c r="C3" s="7"/>
      <c r="D3" s="4"/>
      <c r="E3" s="8"/>
      <c r="I3" s="27" t="s">
        <v>7</v>
      </c>
    </row>
    <row r="4" spans="1:10" ht="15" customHeight="1" x14ac:dyDescent="0.3">
      <c r="A4" s="40" t="s">
        <v>26</v>
      </c>
      <c r="B4" s="41"/>
      <c r="C4" s="1">
        <v>3</v>
      </c>
      <c r="D4" s="6"/>
      <c r="I4" s="27" t="s">
        <v>8</v>
      </c>
    </row>
    <row r="5" spans="1:10" ht="15" customHeight="1" x14ac:dyDescent="0.3">
      <c r="A5" s="9"/>
      <c r="B5" s="9"/>
      <c r="C5" s="10"/>
      <c r="D5" s="6" t="s">
        <v>15</v>
      </c>
      <c r="E5" s="35" t="str">
        <f>IF(AND(E2=0,E7=0),"W-5",IF(E2&gt;E7,C2,C7))</f>
        <v>Dist 1 #1 Lodi</v>
      </c>
      <c r="F5" s="39"/>
      <c r="G5" s="1">
        <v>0</v>
      </c>
      <c r="I5" s="28" t="s">
        <v>27</v>
      </c>
    </row>
    <row r="6" spans="1:10" ht="15" customHeight="1" x14ac:dyDescent="0.3">
      <c r="A6" s="40" t="s">
        <v>34</v>
      </c>
      <c r="B6" s="40"/>
      <c r="C6" s="1">
        <v>3</v>
      </c>
      <c r="D6" s="6"/>
      <c r="E6" s="7"/>
      <c r="F6" s="4"/>
      <c r="I6" s="28" t="s">
        <v>28</v>
      </c>
    </row>
    <row r="7" spans="1:10" ht="15" customHeight="1" x14ac:dyDescent="0.3">
      <c r="A7" s="3"/>
      <c r="B7" s="37" t="s">
        <v>10</v>
      </c>
      <c r="C7" s="35" t="str">
        <f>IF(AND(C6=0,C9=0),"W-2",IF(C6&gt;C9,A6,A9))</f>
        <v>Dist 1 #1 Lodi</v>
      </c>
      <c r="D7" s="36"/>
      <c r="E7" s="1">
        <v>7</v>
      </c>
      <c r="F7" s="6"/>
      <c r="G7" s="8"/>
      <c r="I7" s="28" t="s">
        <v>29</v>
      </c>
    </row>
    <row r="8" spans="1:10" ht="15" customHeight="1" x14ac:dyDescent="0.3">
      <c r="A8" s="5"/>
      <c r="B8" s="38"/>
      <c r="E8" s="11"/>
      <c r="F8" s="6"/>
    </row>
    <row r="9" spans="1:10" ht="15" customHeight="1" x14ac:dyDescent="0.3">
      <c r="A9" s="40" t="s">
        <v>32</v>
      </c>
      <c r="B9" s="41"/>
      <c r="C9" s="1">
        <v>1</v>
      </c>
      <c r="E9" s="10"/>
      <c r="F9" s="6"/>
    </row>
    <row r="10" spans="1:10" ht="15" customHeight="1" x14ac:dyDescent="0.3">
      <c r="A10" s="9"/>
      <c r="B10" s="9"/>
      <c r="E10" s="10"/>
      <c r="F10" s="6" t="s">
        <v>19</v>
      </c>
      <c r="G10" s="12"/>
      <c r="H10" s="39" t="str">
        <f>IF(AND(G5=0,G15=0),"W-11",IF(G5&gt;G15,E5,E15))</f>
        <v>Dist 4 Hanford</v>
      </c>
      <c r="I10" s="39"/>
      <c r="J10" s="1">
        <v>10</v>
      </c>
    </row>
    <row r="11" spans="1:10" ht="15" customHeight="1" x14ac:dyDescent="0.3">
      <c r="A11" s="40" t="s">
        <v>33</v>
      </c>
      <c r="B11" s="40"/>
      <c r="C11" s="1">
        <v>6</v>
      </c>
      <c r="E11" s="10"/>
      <c r="F11" s="6"/>
      <c r="G11" s="7"/>
      <c r="H11" s="7"/>
      <c r="I11" s="13"/>
      <c r="J11" s="8"/>
    </row>
    <row r="12" spans="1:10" ht="15" customHeight="1" x14ac:dyDescent="0.3">
      <c r="A12" s="3"/>
      <c r="B12" s="37" t="s">
        <v>11</v>
      </c>
      <c r="D12" s="14"/>
      <c r="E12" s="10"/>
      <c r="F12" s="6"/>
      <c r="G12" s="10"/>
      <c r="H12" s="10"/>
      <c r="I12" s="15"/>
    </row>
    <row r="13" spans="1:10" ht="15" customHeight="1" x14ac:dyDescent="0.3">
      <c r="A13" s="5"/>
      <c r="B13" s="38"/>
      <c r="C13" s="35" t="str">
        <f>IF(AND(C11=0,C14=0),"W-3",IF(C11&gt;C14,A11,A14))</f>
        <v>Dist 1 #2 San Benito</v>
      </c>
      <c r="D13" s="39"/>
      <c r="E13" s="1">
        <v>1</v>
      </c>
      <c r="F13" s="6"/>
      <c r="G13" s="10"/>
      <c r="H13" s="10"/>
      <c r="I13" s="15"/>
    </row>
    <row r="14" spans="1:10" ht="15" customHeight="1" x14ac:dyDescent="0.3">
      <c r="A14" s="40" t="s">
        <v>35</v>
      </c>
      <c r="B14" s="41"/>
      <c r="C14" s="1">
        <v>7</v>
      </c>
      <c r="D14" s="4"/>
      <c r="E14" s="10"/>
      <c r="F14" s="6"/>
      <c r="G14" s="10"/>
      <c r="H14" s="10"/>
      <c r="I14" s="15"/>
    </row>
    <row r="15" spans="1:10" ht="15" customHeight="1" x14ac:dyDescent="0.3">
      <c r="A15" s="9"/>
      <c r="B15" s="9"/>
      <c r="C15" s="10"/>
      <c r="D15" s="6" t="s">
        <v>16</v>
      </c>
      <c r="E15" s="35" t="str">
        <f>IF(AND(E13=0,E17=0),"W-6",IF(E13&gt;E17,C13,C17))</f>
        <v>Dist 4 Hanford</v>
      </c>
      <c r="F15" s="36"/>
      <c r="G15" s="1">
        <v>7</v>
      </c>
      <c r="H15" s="10"/>
      <c r="I15" s="15"/>
    </row>
    <row r="16" spans="1:10" ht="15" customHeight="1" x14ac:dyDescent="0.3">
      <c r="A16" s="40" t="s">
        <v>30</v>
      </c>
      <c r="B16" s="40"/>
      <c r="C16" s="1">
        <v>6</v>
      </c>
      <c r="D16" s="6"/>
      <c r="G16" s="10"/>
      <c r="H16" s="10"/>
      <c r="I16" s="15"/>
    </row>
    <row r="17" spans="1:13" ht="15" customHeight="1" x14ac:dyDescent="0.3">
      <c r="A17" s="3"/>
      <c r="B17" s="37" t="s">
        <v>12</v>
      </c>
      <c r="C17" s="35" t="str">
        <f>IF(AND(C16=0,C19=0),"W-4",IF(C16&gt;C19,A16,A19))</f>
        <v>Dist 4 Hanford</v>
      </c>
      <c r="D17" s="36"/>
      <c r="E17" s="1">
        <v>14</v>
      </c>
      <c r="G17" s="10"/>
      <c r="H17" s="10"/>
      <c r="I17" s="15"/>
    </row>
    <row r="18" spans="1:13" ht="15" customHeight="1" thickBot="1" x14ac:dyDescent="0.35">
      <c r="A18" s="5"/>
      <c r="B18" s="38"/>
      <c r="E18" s="8"/>
      <c r="G18" s="10"/>
      <c r="H18" s="10"/>
      <c r="I18" s="6" t="s">
        <v>38</v>
      </c>
      <c r="J18" s="46" t="str">
        <f>IF(AND(J10=0,J25=0),"W-14",IF(J10&gt;J25,H10,I25))</f>
        <v>Dist 4 Hanford</v>
      </c>
      <c r="K18" s="47"/>
      <c r="L18" s="1">
        <v>0</v>
      </c>
    </row>
    <row r="19" spans="1:13" ht="15" customHeight="1" x14ac:dyDescent="0.3">
      <c r="A19" s="40" t="s">
        <v>25</v>
      </c>
      <c r="B19" s="41"/>
      <c r="C19" s="1">
        <v>3</v>
      </c>
      <c r="G19" s="10"/>
      <c r="H19" s="10"/>
      <c r="I19" s="15"/>
      <c r="J19" s="50" t="s">
        <v>3</v>
      </c>
      <c r="K19" s="51"/>
    </row>
    <row r="20" spans="1:13" ht="15" customHeight="1" x14ac:dyDescent="0.3">
      <c r="A20" s="16"/>
      <c r="G20" s="10"/>
      <c r="H20" s="10"/>
      <c r="I20" s="15"/>
      <c r="J20" s="10"/>
      <c r="K20" s="17"/>
      <c r="L20" s="8"/>
    </row>
    <row r="21" spans="1:13" ht="15" customHeight="1" x14ac:dyDescent="0.3">
      <c r="G21" s="10"/>
      <c r="H21" s="10"/>
      <c r="I21" s="15"/>
      <c r="J21" s="10"/>
      <c r="K21" s="18"/>
    </row>
    <row r="22" spans="1:13" ht="15" customHeight="1" x14ac:dyDescent="0.3">
      <c r="C22" s="39" t="str">
        <f>IF(AND(E13=0,E17=0),"L-6",IF(E13&gt;E17,C17,C13))</f>
        <v>Dist 1 #2 San Benito</v>
      </c>
      <c r="D22" s="39"/>
      <c r="E22" s="1">
        <v>1</v>
      </c>
      <c r="G22" s="39" t="str">
        <f>IF(AND(G5=0,G15=0),"L-11",IF(G5&gt;G15,E15,E5))</f>
        <v>Dist 1 #1 Lodi</v>
      </c>
      <c r="H22" s="39"/>
      <c r="I22" s="19">
        <v>3</v>
      </c>
      <c r="J22" s="10"/>
      <c r="K22" s="17"/>
    </row>
    <row r="23" spans="1:13" ht="15" customHeight="1" x14ac:dyDescent="0.3">
      <c r="C23" s="7"/>
      <c r="D23" s="4"/>
      <c r="G23" s="20"/>
      <c r="H23" s="4"/>
      <c r="I23" s="21"/>
      <c r="J23" s="10"/>
      <c r="K23" s="17"/>
    </row>
    <row r="24" spans="1:13" ht="15" customHeight="1" x14ac:dyDescent="0.3">
      <c r="A24" s="39" t="str">
        <f>IF(AND(C1=0,C4=0),"L-1",IF(C1&gt;C4,A4,A1))</f>
        <v>Dist 2 Madera</v>
      </c>
      <c r="B24" s="39"/>
      <c r="C24" s="22">
        <v>8</v>
      </c>
      <c r="D24" s="6" t="s">
        <v>17</v>
      </c>
      <c r="E24" s="35" t="str">
        <f>IF(AND(E22=0,E26=0),"W-9",IF(E22&gt;E26,C22,C26))</f>
        <v>Dist 2 Madera</v>
      </c>
      <c r="F24" s="39"/>
      <c r="G24" s="22">
        <v>12</v>
      </c>
      <c r="H24" s="6"/>
      <c r="I24" s="15"/>
      <c r="J24" s="10"/>
      <c r="K24" s="17" t="s">
        <v>5</v>
      </c>
    </row>
    <row r="25" spans="1:13" ht="15" customHeight="1" thickBot="1" x14ac:dyDescent="0.35">
      <c r="A25" s="7"/>
      <c r="B25" s="37" t="s">
        <v>13</v>
      </c>
      <c r="C25" s="23"/>
      <c r="D25" s="6"/>
      <c r="E25" s="7"/>
      <c r="F25" s="4"/>
      <c r="G25" s="11"/>
      <c r="H25" s="6" t="s">
        <v>37</v>
      </c>
      <c r="I25" s="26" t="str">
        <f>IF(AND(I22=0,I28=0),"W-13",IF(I22&gt;I28,G22,G28))</f>
        <v>Dist 1 #1 Lodi</v>
      </c>
      <c r="J25" s="22">
        <v>4</v>
      </c>
      <c r="K25" s="24" t="s">
        <v>0</v>
      </c>
      <c r="L25" s="44" t="s">
        <v>39</v>
      </c>
      <c r="M25" s="45"/>
    </row>
    <row r="26" spans="1:13" ht="15" customHeight="1" x14ac:dyDescent="0.3">
      <c r="A26" s="10"/>
      <c r="B26" s="38"/>
      <c r="C26" s="48" t="str">
        <f>IF(AND(C24=0,C27=0),"W-7",IF(C24&gt;C27,A24,A27))</f>
        <v>Dist 2 Madera</v>
      </c>
      <c r="D26" s="49"/>
      <c r="E26" s="22">
        <v>8</v>
      </c>
      <c r="F26" s="6"/>
      <c r="G26" s="10"/>
      <c r="H26" s="6"/>
      <c r="J26" s="10"/>
      <c r="K26" s="33"/>
      <c r="L26" s="42" t="s">
        <v>4</v>
      </c>
      <c r="M26" s="43"/>
    </row>
    <row r="27" spans="1:13" ht="15" customHeight="1" x14ac:dyDescent="0.3">
      <c r="A27" s="39" t="str">
        <f>IF(AND(C6=0,C9=0),"L-2",IF(C6&gt;C9,A9,A6))</f>
        <v>Dist 6 #1 Orcutt</v>
      </c>
      <c r="B27" s="36"/>
      <c r="C27" s="22">
        <v>7</v>
      </c>
      <c r="D27" s="9"/>
      <c r="E27" s="10"/>
      <c r="F27" s="6"/>
      <c r="G27" s="10"/>
      <c r="H27" s="6"/>
      <c r="J27" s="10"/>
      <c r="K27" s="34"/>
    </row>
    <row r="28" spans="1:13" ht="15" customHeight="1" x14ac:dyDescent="0.3">
      <c r="A28" s="16"/>
      <c r="D28" s="9"/>
      <c r="E28" s="10"/>
      <c r="F28" s="6" t="s">
        <v>20</v>
      </c>
      <c r="G28" s="35" t="str">
        <f>IF(AND(G24=0,G31=0),"W-12",IF(G24&gt;G31,E24,E31))</f>
        <v>Dist 2 Madera</v>
      </c>
      <c r="H28" s="36"/>
      <c r="I28" s="1">
        <v>1</v>
      </c>
      <c r="J28" s="25"/>
      <c r="K28" s="17" t="s">
        <v>21</v>
      </c>
    </row>
    <row r="29" spans="1:13" ht="15" customHeight="1" x14ac:dyDescent="0.3">
      <c r="C29" s="39" t="str">
        <f>IF(AND(E2=0,E7=0),"L-5",IF(E2&gt;E7,C7,C2))</f>
        <v>Dist 3 Reedley</v>
      </c>
      <c r="D29" s="39"/>
      <c r="E29" s="22">
        <v>9</v>
      </c>
      <c r="F29" s="6"/>
      <c r="J29" s="10"/>
      <c r="K29" s="17" t="s">
        <v>22</v>
      </c>
    </row>
    <row r="30" spans="1:13" ht="15" customHeight="1" x14ac:dyDescent="0.3">
      <c r="C30" s="7"/>
      <c r="D30" s="37" t="s">
        <v>18</v>
      </c>
      <c r="E30" s="23"/>
      <c r="F30" s="6"/>
      <c r="G30" s="8"/>
      <c r="J30" s="10"/>
      <c r="K30" s="17" t="s">
        <v>23</v>
      </c>
    </row>
    <row r="31" spans="1:13" ht="15" customHeight="1" x14ac:dyDescent="0.3">
      <c r="A31" s="39" t="str">
        <f>IF(AND(C11=0,C14=0),"L-3",IF(C11&gt;C14,A14,A11))</f>
        <v>Dist 6 #2 Santa Maria</v>
      </c>
      <c r="B31" s="39"/>
      <c r="C31" s="22">
        <v>4</v>
      </c>
      <c r="D31" s="38"/>
      <c r="E31" s="48" t="str">
        <f>IF(AND(E29=0,E32=0),"W-10",IF(E29&gt;E32,C29,C32))</f>
        <v>Host NW Bakersfield</v>
      </c>
      <c r="F31" s="49"/>
      <c r="G31" s="1">
        <v>10</v>
      </c>
      <c r="J31" s="10"/>
      <c r="K31" s="17" t="s">
        <v>24</v>
      </c>
    </row>
    <row r="32" spans="1:13" ht="15" customHeight="1" x14ac:dyDescent="0.3">
      <c r="A32" s="7"/>
      <c r="B32" s="37" t="s">
        <v>14</v>
      </c>
      <c r="C32" s="35" t="str">
        <f>IF(AND(C31=0,C34=0),"W-8",IF(C31&gt;C34,A31,A34))</f>
        <v>Host NW Bakersfield</v>
      </c>
      <c r="D32" s="36"/>
      <c r="E32" s="22">
        <v>10</v>
      </c>
      <c r="J32" s="31" t="str">
        <f>IF(AND(J10=0,J25=0),"",IF(J10&gt;J25,"",H10))</f>
        <v/>
      </c>
      <c r="K32" s="17"/>
      <c r="L32" s="1">
        <v>0</v>
      </c>
    </row>
    <row r="33" spans="1:11" ht="15" customHeight="1" x14ac:dyDescent="0.3">
      <c r="A33" s="10"/>
      <c r="B33" s="38"/>
      <c r="C33" s="16"/>
      <c r="E33" s="8"/>
      <c r="J33" s="29" t="s">
        <v>1</v>
      </c>
      <c r="K33" s="32"/>
    </row>
    <row r="34" spans="1:11" ht="15" customHeight="1" x14ac:dyDescent="0.3">
      <c r="A34" s="39" t="str">
        <f>IF(AND(C16=0,C19=0),"L-4",IF(C16&gt;C19,A19,A16))</f>
        <v>Host NW Bakersfield</v>
      </c>
      <c r="B34" s="36"/>
      <c r="C34" s="22">
        <v>7</v>
      </c>
      <c r="J34" s="30" t="s">
        <v>2</v>
      </c>
      <c r="K34" s="29"/>
    </row>
    <row r="35" spans="1:11" x14ac:dyDescent="0.3">
      <c r="A35" s="16"/>
      <c r="K35" s="30"/>
    </row>
    <row r="37" spans="1:11" x14ac:dyDescent="0.3">
      <c r="B37" s="2" t="s">
        <v>36</v>
      </c>
    </row>
    <row r="40" spans="1:11" x14ac:dyDescent="0.3">
      <c r="B40" s="16"/>
    </row>
  </sheetData>
  <mergeCells count="38">
    <mergeCell ref="A11:B11"/>
    <mergeCell ref="C2:D2"/>
    <mergeCell ref="C7:D7"/>
    <mergeCell ref="E31:F31"/>
    <mergeCell ref="E24:F24"/>
    <mergeCell ref="E5:F5"/>
    <mergeCell ref="B12:B13"/>
    <mergeCell ref="B17:B18"/>
    <mergeCell ref="C17:D17"/>
    <mergeCell ref="E15:F15"/>
    <mergeCell ref="C13:D13"/>
    <mergeCell ref="A16:B16"/>
    <mergeCell ref="A14:B14"/>
    <mergeCell ref="A31:B31"/>
    <mergeCell ref="L26:M26"/>
    <mergeCell ref="L25:M25"/>
    <mergeCell ref="J18:K18"/>
    <mergeCell ref="H10:I10"/>
    <mergeCell ref="C26:D26"/>
    <mergeCell ref="C22:D22"/>
    <mergeCell ref="G22:H22"/>
    <mergeCell ref="J19:K19"/>
    <mergeCell ref="A1:B1"/>
    <mergeCell ref="A4:B4"/>
    <mergeCell ref="A6:B6"/>
    <mergeCell ref="A9:B9"/>
    <mergeCell ref="B2:B3"/>
    <mergeCell ref="B7:B8"/>
    <mergeCell ref="A34:B34"/>
    <mergeCell ref="B25:B26"/>
    <mergeCell ref="B32:B33"/>
    <mergeCell ref="C32:D32"/>
    <mergeCell ref="C29:D29"/>
    <mergeCell ref="G28:H28"/>
    <mergeCell ref="D30:D31"/>
    <mergeCell ref="A27:B27"/>
    <mergeCell ref="A24:B24"/>
    <mergeCell ref="A19:B19"/>
  </mergeCells>
  <phoneticPr fontId="0" type="noConversion"/>
  <printOptions horizontalCentered="1" verticalCentered="1"/>
  <pageMargins left="0.17" right="0.18" top="0.56000000000000005" bottom="0.16" header="0.16" footer="0.16"/>
  <pageSetup scale="90" orientation="landscape" r:id="rId1"/>
  <headerFooter alignWithMargins="0">
    <oddHeader xml:space="preserve">&amp;C&amp;"Book Antiqua,Bold Italic"&amp;12Central California Babe Ruth League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8-Team Dbl Elimination Bracket</vt:lpstr>
    </vt:vector>
  </TitlesOfParts>
  <Company>ITT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 User</dc:creator>
  <cp:lastModifiedBy>Champlin</cp:lastModifiedBy>
  <cp:lastPrinted>2019-06-17T01:14:08Z</cp:lastPrinted>
  <dcterms:created xsi:type="dcterms:W3CDTF">1999-04-13T11:33:29Z</dcterms:created>
  <dcterms:modified xsi:type="dcterms:W3CDTF">2019-07-10T15:31:24Z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-370005003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